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960" yWindow="0" windowWidth="21840" windowHeight="13740" tabRatio="500"/>
  </bookViews>
  <sheets>
    <sheet name="Ark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4" i="1" l="1"/>
  <c r="D52" i="1"/>
  <c r="C54" i="1"/>
  <c r="D50" i="1"/>
  <c r="C52" i="1"/>
  <c r="D48" i="1"/>
  <c r="C50" i="1"/>
  <c r="D46" i="1"/>
  <c r="C48" i="1"/>
  <c r="D44" i="1"/>
  <c r="C46" i="1"/>
  <c r="D42" i="1"/>
  <c r="C44" i="1"/>
  <c r="C42" i="1"/>
  <c r="D38" i="1"/>
  <c r="D36" i="1"/>
  <c r="C38" i="1"/>
  <c r="D34" i="1"/>
  <c r="C36" i="1"/>
  <c r="D32" i="1"/>
  <c r="C34" i="1"/>
  <c r="D30" i="1"/>
  <c r="C32" i="1"/>
  <c r="D28" i="1"/>
  <c r="C30" i="1"/>
  <c r="D26" i="1"/>
  <c r="C28" i="1"/>
  <c r="C26" i="1"/>
  <c r="D21" i="1"/>
  <c r="D19" i="1"/>
  <c r="C21" i="1"/>
  <c r="C19" i="1"/>
  <c r="D17" i="1"/>
  <c r="D15" i="1"/>
  <c r="C17" i="1"/>
  <c r="D13" i="1"/>
  <c r="C15" i="1"/>
  <c r="C13" i="1"/>
</calcChain>
</file>

<file path=xl/sharedStrings.xml><?xml version="1.0" encoding="utf-8"?>
<sst xmlns="http://schemas.openxmlformats.org/spreadsheetml/2006/main" count="118" uniqueCount="59">
  <si>
    <t>Indtast</t>
  </si>
  <si>
    <t>Maxpuls</t>
  </si>
  <si>
    <t>Hvilepuls</t>
  </si>
  <si>
    <t>Cykel, LTHR</t>
  </si>
  <si>
    <t>Løb, LTHR</t>
  </si>
  <si>
    <t>Pulsområde</t>
  </si>
  <si>
    <t>Zoner</t>
  </si>
  <si>
    <t>Fra</t>
  </si>
  <si>
    <t>Til</t>
  </si>
  <si>
    <t>RPE</t>
  </si>
  <si>
    <t>Zn1</t>
  </si>
  <si>
    <t>6-10</t>
  </si>
  <si>
    <t>Det følges meget let</t>
  </si>
  <si>
    <t>Aktiv restitution</t>
  </si>
  <si>
    <t>0-64%</t>
  </si>
  <si>
    <t>Zn2</t>
  </si>
  <si>
    <t>11-13</t>
  </si>
  <si>
    <t>Du kan mærke du træner</t>
  </si>
  <si>
    <t>Udholdenhed</t>
  </si>
  <si>
    <t>64-72%</t>
  </si>
  <si>
    <t>Zn3</t>
  </si>
  <si>
    <t>14-15</t>
  </si>
  <si>
    <t>Snakkegrænsen</t>
  </si>
  <si>
    <t>Aerob kapacitet</t>
  </si>
  <si>
    <t>72-80%</t>
  </si>
  <si>
    <t>Zn4</t>
  </si>
  <si>
    <t>16-17</t>
  </si>
  <si>
    <t>Kraftigt forpustet, kun enkelte ord</t>
  </si>
  <si>
    <t>Anaerob tærskel (AT)</t>
  </si>
  <si>
    <t>80-90%</t>
  </si>
  <si>
    <t>Zn5</t>
  </si>
  <si>
    <t>18-20</t>
  </si>
  <si>
    <t>Kraftigt forpustet, kan ikke tale</t>
  </si>
  <si>
    <t>VO2max / power</t>
  </si>
  <si>
    <t>90-100%</t>
  </si>
  <si>
    <t>Cykel - LTHR</t>
  </si>
  <si>
    <t>6-8</t>
  </si>
  <si>
    <t>Zone 1 &lt;81% of LTHR</t>
  </si>
  <si>
    <t>9-11</t>
  </si>
  <si>
    <t>Zone 2 81% -  89% af LTHR</t>
  </si>
  <si>
    <t>12-14</t>
  </si>
  <si>
    <t>Zone 3 90% - 93% af LTHR</t>
  </si>
  <si>
    <t>Zone 4 94% - 99% af LTHR</t>
  </si>
  <si>
    <t>Zn5a</t>
  </si>
  <si>
    <t>Zone 5a 100% - 102% af LTHR</t>
  </si>
  <si>
    <t>Zn5b</t>
  </si>
  <si>
    <t>17-18</t>
  </si>
  <si>
    <t>Zone 5b 103% - 106% af LTHR</t>
  </si>
  <si>
    <t>Zn5c</t>
  </si>
  <si>
    <t>19-20</t>
  </si>
  <si>
    <t>Zone 5c &gt;106% af LTHR</t>
  </si>
  <si>
    <t>Løb - LTHR</t>
  </si>
  <si>
    <t>Zone 1 &lt;85% af LTHR</t>
  </si>
  <si>
    <t>Zone 2 85% - 89% af LTHR</t>
  </si>
  <si>
    <t>Zone 3 90% - 94% af LTHR</t>
  </si>
  <si>
    <t>Zone 4 95% - 99% af LTHR</t>
  </si>
  <si>
    <t>HRR zoner</t>
  </si>
  <si>
    <t>© 2012 TriLab</t>
  </si>
  <si>
    <t>Indtast både max- og hvilepuls, samt cykel- og løb LTHR. Før du går i gang, anbefales det, at du har læst denne artikel først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</si>
</sst>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4"/>
      <color theme="1"/>
      <name val="Cambri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5FF1A"/>
        <bgColor indexed="64"/>
      </patternFill>
    </fill>
    <fill>
      <patternFill patternType="solid">
        <fgColor rgb="FF00FA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0" fillId="2" borderId="0" xfId="0" applyFill="1" applyAlignment="1">
      <alignment horizontal="center" vertical="top"/>
    </xf>
    <xf numFmtId="0" fontId="2" fillId="2" borderId="0" xfId="0" applyFont="1" applyFill="1"/>
    <xf numFmtId="0" fontId="0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4" borderId="0" xfId="0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0" xfId="0" quotePrefix="1" applyNumberFormat="1" applyFill="1" applyAlignment="1">
      <alignment horizontal="right"/>
    </xf>
    <xf numFmtId="0" fontId="0" fillId="4" borderId="0" xfId="0" applyFill="1" applyAlignment="1">
      <alignment horizontal="center"/>
    </xf>
    <xf numFmtId="0" fontId="0" fillId="4" borderId="0" xfId="0" applyFill="1"/>
    <xf numFmtId="0" fontId="2" fillId="2" borderId="0" xfId="0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0" xfId="0" quotePrefix="1" applyNumberFormat="1" applyFill="1" applyAlignment="1">
      <alignment horizontal="right"/>
    </xf>
    <xf numFmtId="0" fontId="2" fillId="5" borderId="0" xfId="0" applyFont="1" applyFill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5" borderId="0" xfId="0" quotePrefix="1" applyNumberFormat="1" applyFill="1" applyAlignment="1">
      <alignment horizontal="right"/>
    </xf>
    <xf numFmtId="0" fontId="0" fillId="5" borderId="0" xfId="0" applyFill="1" applyAlignment="1">
      <alignment horizontal="center"/>
    </xf>
    <xf numFmtId="0" fontId="0" fillId="5" borderId="0" xfId="0" applyFill="1"/>
    <xf numFmtId="0" fontId="2" fillId="6" borderId="0" xfId="0" applyFont="1" applyFill="1" applyAlignment="1">
      <alignment horizontal="center"/>
    </xf>
    <xf numFmtId="1" fontId="0" fillId="6" borderId="0" xfId="0" applyNumberFormat="1" applyFill="1" applyAlignment="1">
      <alignment horizontal="center"/>
    </xf>
    <xf numFmtId="1" fontId="0" fillId="6" borderId="0" xfId="0" quotePrefix="1" applyNumberFormat="1" applyFill="1" applyAlignment="1">
      <alignment horizontal="right"/>
    </xf>
    <xf numFmtId="0" fontId="0" fillId="6" borderId="0" xfId="0" applyFill="1" applyAlignment="1">
      <alignment horizontal="center"/>
    </xf>
    <xf numFmtId="0" fontId="0" fillId="6" borderId="0" xfId="0" applyFill="1"/>
    <xf numFmtId="0" fontId="2" fillId="7" borderId="0" xfId="0" applyFont="1" applyFill="1" applyAlignment="1">
      <alignment horizontal="center"/>
    </xf>
    <xf numFmtId="1" fontId="0" fillId="7" borderId="0" xfId="0" applyNumberFormat="1" applyFill="1" applyAlignment="1">
      <alignment horizontal="center"/>
    </xf>
    <xf numFmtId="1" fontId="0" fillId="7" borderId="0" xfId="0" quotePrefix="1" applyNumberFormat="1" applyFill="1" applyAlignment="1">
      <alignment horizontal="right"/>
    </xf>
    <xf numFmtId="0" fontId="0" fillId="7" borderId="0" xfId="0" applyFill="1" applyAlignment="1">
      <alignment horizontal="center" wrapText="1"/>
    </xf>
    <xf numFmtId="0" fontId="0" fillId="7" borderId="0" xfId="0" applyFill="1"/>
    <xf numFmtId="0" fontId="0" fillId="2" borderId="0" xfId="0" applyFill="1" applyAlignment="1">
      <alignment horizontal="center" wrapText="1"/>
    </xf>
    <xf numFmtId="0" fontId="2" fillId="8" borderId="0" xfId="0" applyFont="1" applyFill="1" applyAlignment="1">
      <alignment horizontal="center"/>
    </xf>
    <xf numFmtId="1" fontId="0" fillId="8" borderId="0" xfId="0" applyNumberFormat="1" applyFill="1" applyAlignment="1">
      <alignment horizontal="center"/>
    </xf>
    <xf numFmtId="1" fontId="0" fillId="8" borderId="0" xfId="0" quotePrefix="1" applyNumberFormat="1" applyFill="1" applyAlignment="1">
      <alignment horizontal="right"/>
    </xf>
    <xf numFmtId="0" fontId="0" fillId="8" borderId="0" xfId="0" applyFill="1" applyAlignment="1">
      <alignment horizontal="center"/>
    </xf>
    <xf numFmtId="0" fontId="0" fillId="8" borderId="0" xfId="0" applyFill="1"/>
    <xf numFmtId="0" fontId="3" fillId="2" borderId="0" xfId="0" applyFont="1" applyFill="1"/>
    <xf numFmtId="0" fontId="0" fillId="0" borderId="0" xfId="0" applyAlignment="1">
      <alignment horizontal="center"/>
    </xf>
    <xf numFmtId="0" fontId="4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5" fillId="2" borderId="0" xfId="1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left" vertical="top" wrapText="1"/>
      <protection locked="0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101600</xdr:rowOff>
    </xdr:from>
    <xdr:to>
      <xdr:col>2</xdr:col>
      <xdr:colOff>482600</xdr:colOff>
      <xdr:row>8</xdr:row>
      <xdr:rowOff>76200</xdr:rowOff>
    </xdr:to>
    <xdr:pic>
      <xdr:nvPicPr>
        <xdr:cNvPr id="2" name="Billede 1" descr="TL-fb-pic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01600"/>
          <a:ext cx="1574800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tabSelected="1" workbookViewId="0">
      <selection activeCell="H7" sqref="H7"/>
    </sheetView>
  </sheetViews>
  <sheetFormatPr baseColWidth="10" defaultColWidth="11" defaultRowHeight="15" x14ac:dyDescent="0"/>
  <cols>
    <col min="1" max="1" width="3" style="1" customWidth="1"/>
    <col min="2" max="2" width="16.33203125" customWidth="1"/>
    <col min="3" max="3" width="10.83203125" customWidth="1"/>
    <col min="4" max="4" width="10.83203125" bestFit="1" customWidth="1"/>
    <col min="5" max="5" width="11.33203125" customWidth="1"/>
    <col min="6" max="6" width="31.5" style="40" customWidth="1"/>
    <col min="7" max="7" width="18.5" bestFit="1" customWidth="1"/>
    <col min="8" max="8" width="10.1640625" style="1" customWidth="1"/>
    <col min="9" max="9" width="11" style="1"/>
    <col min="10" max="10" width="10.83203125" style="1" customWidth="1"/>
    <col min="11" max="11" width="5" style="1" customWidth="1"/>
    <col min="12" max="22" width="11" style="1"/>
  </cols>
  <sheetData>
    <row r="1" spans="1:20" s="1" customFormat="1" ht="17">
      <c r="D1" s="41" t="s">
        <v>57</v>
      </c>
      <c r="F1" s="2"/>
    </row>
    <row r="2" spans="1:20" s="1" customFormat="1">
      <c r="F2" s="2"/>
    </row>
    <row r="3" spans="1:20" s="1" customFormat="1">
      <c r="F3" s="2"/>
    </row>
    <row r="4" spans="1:20" s="1" customFormat="1" ht="16" customHeight="1" thickBot="1">
      <c r="D4" s="3"/>
      <c r="E4" s="4" t="s">
        <v>0</v>
      </c>
      <c r="F4" s="46" t="s">
        <v>58</v>
      </c>
    </row>
    <row r="5" spans="1:20" customFormat="1" ht="16" thickBot="1">
      <c r="A5" s="1"/>
      <c r="B5" s="1"/>
      <c r="C5" s="1"/>
      <c r="D5" s="5" t="s">
        <v>1</v>
      </c>
      <c r="E5" s="42">
        <v>180</v>
      </c>
      <c r="F5" s="4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customFormat="1" ht="16" thickBot="1">
      <c r="A6" s="1"/>
      <c r="B6" s="1"/>
      <c r="C6" s="1"/>
      <c r="D6" s="5" t="s">
        <v>2</v>
      </c>
      <c r="E6" s="43">
        <v>50</v>
      </c>
      <c r="F6" s="4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Format="1" ht="16" thickBot="1">
      <c r="A7" s="1"/>
      <c r="B7" s="1"/>
      <c r="C7" s="1"/>
      <c r="D7" s="5" t="s">
        <v>3</v>
      </c>
      <c r="E7" s="42">
        <v>160</v>
      </c>
      <c r="F7" s="4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customFormat="1" ht="16" thickBot="1">
      <c r="A8" s="1"/>
      <c r="B8" s="1"/>
      <c r="C8" s="1"/>
      <c r="D8" s="5" t="s">
        <v>4</v>
      </c>
      <c r="E8" s="42">
        <v>160</v>
      </c>
      <c r="F8" s="4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customFormat="1">
      <c r="A9" s="1"/>
      <c r="B9" s="1"/>
      <c r="C9" s="1"/>
      <c r="D9" s="1"/>
      <c r="E9" s="1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customFormat="1">
      <c r="A10" s="1"/>
      <c r="B10" s="1"/>
      <c r="C10" s="1"/>
      <c r="D10" s="1"/>
      <c r="E10" s="1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Format="1" ht="20">
      <c r="A11" s="1"/>
      <c r="B11" s="39" t="s">
        <v>56</v>
      </c>
      <c r="C11" s="45" t="s">
        <v>5</v>
      </c>
      <c r="D11" s="45"/>
      <c r="E11" s="6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customFormat="1" ht="18">
      <c r="A12" s="1"/>
      <c r="B12" s="7" t="s">
        <v>6</v>
      </c>
      <c r="C12" s="8" t="s">
        <v>7</v>
      </c>
      <c r="D12" s="8" t="s">
        <v>8</v>
      </c>
      <c r="E12" s="9" t="s">
        <v>9</v>
      </c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customFormat="1" ht="18">
      <c r="A13" s="1"/>
      <c r="B13" s="10" t="s">
        <v>10</v>
      </c>
      <c r="C13" s="11">
        <f>E6</f>
        <v>50</v>
      </c>
      <c r="D13" s="11">
        <f>(E$5-E$6)*(64%)+E$6</f>
        <v>133.19999999999999</v>
      </c>
      <c r="E13" s="12" t="s">
        <v>11</v>
      </c>
      <c r="F13" s="13" t="s">
        <v>12</v>
      </c>
      <c r="G13" s="14" t="s">
        <v>13</v>
      </c>
      <c r="H13" s="1" t="s">
        <v>14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customFormat="1" ht="3" customHeight="1">
      <c r="A14" s="1"/>
      <c r="B14" s="15"/>
      <c r="C14" s="16"/>
      <c r="D14" s="16"/>
      <c r="E14" s="17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customFormat="1" ht="18">
      <c r="A15" s="1"/>
      <c r="B15" s="18" t="s">
        <v>15</v>
      </c>
      <c r="C15" s="19">
        <f>D13+1</f>
        <v>134.19999999999999</v>
      </c>
      <c r="D15" s="19">
        <f>(E$5-E$6)*(72%)+E$6</f>
        <v>143.6</v>
      </c>
      <c r="E15" s="20" t="s">
        <v>16</v>
      </c>
      <c r="F15" s="21" t="s">
        <v>17</v>
      </c>
      <c r="G15" s="22" t="s">
        <v>18</v>
      </c>
      <c r="H15" s="1" t="s">
        <v>19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customFormat="1" ht="3" customHeight="1">
      <c r="A16" s="1"/>
      <c r="B16" s="15"/>
      <c r="C16" s="16"/>
      <c r="D16" s="16"/>
      <c r="E16" s="17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customFormat="1" ht="18">
      <c r="A17" s="1"/>
      <c r="B17" s="23" t="s">
        <v>20</v>
      </c>
      <c r="C17" s="24">
        <f>D15+1</f>
        <v>144.6</v>
      </c>
      <c r="D17" s="24">
        <f>(E$5-E$6)*(80%)+E$6</f>
        <v>154</v>
      </c>
      <c r="E17" s="25" t="s">
        <v>21</v>
      </c>
      <c r="F17" s="26" t="s">
        <v>22</v>
      </c>
      <c r="G17" s="27" t="s">
        <v>23</v>
      </c>
      <c r="H17" s="1" t="s">
        <v>24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customFormat="1" ht="3" customHeight="1">
      <c r="A18" s="1"/>
      <c r="B18" s="15"/>
      <c r="C18" s="16"/>
      <c r="D18" s="16"/>
      <c r="E18" s="17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customFormat="1" ht="18">
      <c r="A19" s="1"/>
      <c r="B19" s="28" t="s">
        <v>25</v>
      </c>
      <c r="C19" s="29">
        <f>(E$5-E$6)*(80%)+E$6</f>
        <v>154</v>
      </c>
      <c r="D19" s="29">
        <f>(E$5-E$6)*(90%)+E$6</f>
        <v>167</v>
      </c>
      <c r="E19" s="30" t="s">
        <v>26</v>
      </c>
      <c r="F19" s="31" t="s">
        <v>27</v>
      </c>
      <c r="G19" s="32" t="s">
        <v>28</v>
      </c>
      <c r="H19" s="1" t="s">
        <v>29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customFormat="1" ht="3" customHeight="1">
      <c r="A20" s="1"/>
      <c r="B20" s="15"/>
      <c r="C20" s="16"/>
      <c r="D20" s="16"/>
      <c r="E20" s="17"/>
      <c r="F20" s="3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customFormat="1" ht="18">
      <c r="A21" s="1"/>
      <c r="B21" s="34" t="s">
        <v>30</v>
      </c>
      <c r="C21" s="35">
        <f>D19+1</f>
        <v>168</v>
      </c>
      <c r="D21" s="35">
        <f>(E$5-E$6)*(100%)+E$6</f>
        <v>180</v>
      </c>
      <c r="E21" s="36" t="s">
        <v>31</v>
      </c>
      <c r="F21" s="37" t="s">
        <v>32</v>
      </c>
      <c r="G21" s="38" t="s">
        <v>33</v>
      </c>
      <c r="H21" s="1" t="s">
        <v>34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customFormat="1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customFormat="1">
      <c r="A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customFormat="1" ht="20">
      <c r="A24" s="1"/>
      <c r="B24" s="39" t="s">
        <v>35</v>
      </c>
      <c r="C24" s="45" t="s">
        <v>5</v>
      </c>
      <c r="D24" s="45"/>
      <c r="E24" s="6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customFormat="1" ht="18">
      <c r="A25" s="1"/>
      <c r="B25" s="7" t="s">
        <v>6</v>
      </c>
      <c r="C25" s="8" t="s">
        <v>7</v>
      </c>
      <c r="D25" s="8" t="s">
        <v>8</v>
      </c>
      <c r="E25" s="9" t="s">
        <v>9</v>
      </c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customFormat="1" ht="18">
      <c r="A26" s="1"/>
      <c r="B26" s="10" t="s">
        <v>10</v>
      </c>
      <c r="C26" s="11">
        <f>E6</f>
        <v>50</v>
      </c>
      <c r="D26" s="11">
        <f>E7*0.81</f>
        <v>129.60000000000002</v>
      </c>
      <c r="E26" s="12" t="s">
        <v>36</v>
      </c>
      <c r="F26" s="13" t="s">
        <v>12</v>
      </c>
      <c r="G26" s="14" t="s">
        <v>13</v>
      </c>
      <c r="H26" s="1" t="s">
        <v>37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customFormat="1" ht="3" customHeight="1">
      <c r="A27" s="1"/>
      <c r="B27" s="15"/>
      <c r="C27" s="16"/>
      <c r="D27" s="16"/>
      <c r="E27" s="17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customFormat="1" ht="18">
      <c r="A28" s="1"/>
      <c r="B28" s="18" t="s">
        <v>15</v>
      </c>
      <c r="C28" s="19">
        <f>D26+1</f>
        <v>130.60000000000002</v>
      </c>
      <c r="D28" s="19">
        <f>E7*0.89</f>
        <v>142.4</v>
      </c>
      <c r="E28" s="20" t="s">
        <v>38</v>
      </c>
      <c r="F28" s="21" t="s">
        <v>12</v>
      </c>
      <c r="G28" s="22" t="s">
        <v>18</v>
      </c>
      <c r="H28" s="1" t="s">
        <v>39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Format="1" ht="3" customHeight="1">
      <c r="A29" s="1"/>
      <c r="B29" s="15"/>
      <c r="C29" s="16"/>
      <c r="D29" s="16"/>
      <c r="E29" s="17" t="s">
        <v>38</v>
      </c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customFormat="1" ht="18">
      <c r="A30" s="1"/>
      <c r="B30" s="23" t="s">
        <v>20</v>
      </c>
      <c r="C30" s="24">
        <f>D28+1</f>
        <v>143.4</v>
      </c>
      <c r="D30" s="24">
        <f>E7*0.93</f>
        <v>148.80000000000001</v>
      </c>
      <c r="E30" s="25" t="s">
        <v>40</v>
      </c>
      <c r="F30" s="26" t="s">
        <v>17</v>
      </c>
      <c r="G30" s="27" t="s">
        <v>23</v>
      </c>
      <c r="H30" s="1" t="s">
        <v>41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customFormat="1" ht="3" customHeight="1">
      <c r="A31" s="1"/>
      <c r="B31" s="15"/>
      <c r="C31" s="16"/>
      <c r="D31" s="16"/>
      <c r="E31" s="17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customFormat="1" ht="18">
      <c r="A32" s="1"/>
      <c r="B32" s="28" t="s">
        <v>25</v>
      </c>
      <c r="C32" s="29">
        <f>D30+1</f>
        <v>149.80000000000001</v>
      </c>
      <c r="D32" s="29">
        <f>E7*0.99</f>
        <v>158.4</v>
      </c>
      <c r="E32" s="30">
        <v>15</v>
      </c>
      <c r="F32" s="31" t="s">
        <v>22</v>
      </c>
      <c r="G32" s="32" t="s">
        <v>28</v>
      </c>
      <c r="H32" s="1" t="s">
        <v>42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customFormat="1" ht="3" customHeight="1">
      <c r="A33" s="1"/>
      <c r="B33" s="15"/>
      <c r="C33" s="16"/>
      <c r="D33" s="16"/>
      <c r="E33" s="17"/>
      <c r="F33" s="3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customFormat="1" ht="18">
      <c r="A34" s="1"/>
      <c r="B34" s="34" t="s">
        <v>43</v>
      </c>
      <c r="C34" s="35">
        <f>D32+1</f>
        <v>159.4</v>
      </c>
      <c r="D34" s="35">
        <f>E7*1.02</f>
        <v>163.19999999999999</v>
      </c>
      <c r="E34" s="36">
        <v>16</v>
      </c>
      <c r="F34" s="37" t="s">
        <v>27</v>
      </c>
      <c r="G34" s="38" t="s">
        <v>28</v>
      </c>
      <c r="H34" s="1" t="s">
        <v>44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1" customFormat="1" ht="3" customHeight="1">
      <c r="C35" s="2"/>
      <c r="D35" s="2"/>
      <c r="F35" s="2"/>
    </row>
    <row r="36" spans="1:20" customFormat="1" ht="18">
      <c r="A36" s="1"/>
      <c r="B36" s="34" t="s">
        <v>45</v>
      </c>
      <c r="C36" s="35">
        <f>D34+1</f>
        <v>164.2</v>
      </c>
      <c r="D36" s="35">
        <f>E7*1.06</f>
        <v>169.60000000000002</v>
      </c>
      <c r="E36" s="36" t="s">
        <v>46</v>
      </c>
      <c r="F36" s="37" t="s">
        <v>32</v>
      </c>
      <c r="G36" s="38" t="s">
        <v>33</v>
      </c>
      <c r="H36" s="1" t="s">
        <v>47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1" customFormat="1" ht="3" customHeight="1">
      <c r="C37" s="2"/>
      <c r="D37" s="2"/>
      <c r="F37" s="2"/>
    </row>
    <row r="38" spans="1:20" customFormat="1" ht="18">
      <c r="A38" s="1"/>
      <c r="B38" s="34" t="s">
        <v>48</v>
      </c>
      <c r="C38" s="35">
        <f>D36+1</f>
        <v>170.60000000000002</v>
      </c>
      <c r="D38" s="35">
        <f>E5</f>
        <v>180</v>
      </c>
      <c r="E38" s="36" t="s">
        <v>49</v>
      </c>
      <c r="F38" s="37" t="s">
        <v>32</v>
      </c>
      <c r="G38" s="38" t="s">
        <v>33</v>
      </c>
      <c r="H38" s="1" t="s">
        <v>50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customFormat="1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customFormat="1" ht="20">
      <c r="A40" s="1"/>
      <c r="B40" s="39" t="s">
        <v>51</v>
      </c>
      <c r="C40" s="45" t="s">
        <v>5</v>
      </c>
      <c r="D40" s="45"/>
      <c r="E40" s="6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customFormat="1" ht="18">
      <c r="A41" s="1"/>
      <c r="B41" s="7" t="s">
        <v>6</v>
      </c>
      <c r="C41" s="8" t="s">
        <v>7</v>
      </c>
      <c r="D41" s="8" t="s">
        <v>8</v>
      </c>
      <c r="E41" s="9" t="s">
        <v>9</v>
      </c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customFormat="1" ht="18">
      <c r="A42" s="1"/>
      <c r="B42" s="10" t="s">
        <v>10</v>
      </c>
      <c r="C42" s="11">
        <f>C23</f>
        <v>0</v>
      </c>
      <c r="D42" s="11">
        <f>E8*0.85</f>
        <v>136</v>
      </c>
      <c r="E42" s="12" t="s">
        <v>36</v>
      </c>
      <c r="F42" s="13" t="s">
        <v>12</v>
      </c>
      <c r="G42" s="14" t="s">
        <v>13</v>
      </c>
      <c r="H42" s="1" t="s">
        <v>52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customFormat="1" ht="3" customHeight="1">
      <c r="A43" s="1"/>
      <c r="B43" s="15"/>
      <c r="C43" s="16"/>
      <c r="D43" s="16"/>
      <c r="E43" s="17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customFormat="1" ht="18">
      <c r="A44" s="1"/>
      <c r="B44" s="18" t="s">
        <v>15</v>
      </c>
      <c r="C44" s="19">
        <f>D42+1</f>
        <v>137</v>
      </c>
      <c r="D44" s="19">
        <f>E8*0.89</f>
        <v>142.4</v>
      </c>
      <c r="E44" s="20" t="s">
        <v>38</v>
      </c>
      <c r="F44" s="21" t="s">
        <v>12</v>
      </c>
      <c r="G44" s="22" t="s">
        <v>18</v>
      </c>
      <c r="H44" s="1" t="s">
        <v>53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customFormat="1" ht="3" customHeight="1">
      <c r="A45" s="1"/>
      <c r="B45" s="15"/>
      <c r="C45" s="16"/>
      <c r="D45" s="16"/>
      <c r="E45" s="17" t="s">
        <v>38</v>
      </c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customFormat="1" ht="18">
      <c r="A46" s="1"/>
      <c r="B46" s="23" t="s">
        <v>20</v>
      </c>
      <c r="C46" s="24">
        <f>D44+1</f>
        <v>143.4</v>
      </c>
      <c r="D46" s="24">
        <f>E8*0.94</f>
        <v>150.39999999999998</v>
      </c>
      <c r="E46" s="25" t="s">
        <v>40</v>
      </c>
      <c r="F46" s="26" t="s">
        <v>17</v>
      </c>
      <c r="G46" s="27" t="s">
        <v>23</v>
      </c>
      <c r="H46" s="1" t="s">
        <v>54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customFormat="1" ht="3" customHeight="1">
      <c r="A47" s="1"/>
      <c r="B47" s="15"/>
      <c r="C47" s="16"/>
      <c r="D47" s="16"/>
      <c r="E47" s="17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customFormat="1" ht="18">
      <c r="A48" s="1"/>
      <c r="B48" s="28" t="s">
        <v>25</v>
      </c>
      <c r="C48" s="29">
        <f>D46+1</f>
        <v>151.39999999999998</v>
      </c>
      <c r="D48" s="29">
        <f>E8*0.99</f>
        <v>158.4</v>
      </c>
      <c r="E48" s="30">
        <v>15</v>
      </c>
      <c r="F48" s="31" t="s">
        <v>22</v>
      </c>
      <c r="G48" s="32" t="s">
        <v>28</v>
      </c>
      <c r="H48" s="1" t="s">
        <v>55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customFormat="1" ht="3" customHeight="1">
      <c r="A49" s="1"/>
      <c r="B49" s="15"/>
      <c r="C49" s="16"/>
      <c r="D49" s="16"/>
      <c r="E49" s="17"/>
      <c r="F49" s="3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customFormat="1" ht="18">
      <c r="A50" s="1"/>
      <c r="B50" s="34" t="s">
        <v>43</v>
      </c>
      <c r="C50" s="35">
        <f>D48+1</f>
        <v>159.4</v>
      </c>
      <c r="D50" s="35">
        <f>E8*1.02</f>
        <v>163.19999999999999</v>
      </c>
      <c r="E50" s="36">
        <v>16</v>
      </c>
      <c r="F50" s="37" t="s">
        <v>27</v>
      </c>
      <c r="G50" s="38" t="s">
        <v>28</v>
      </c>
      <c r="H50" s="1" t="s">
        <v>44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customFormat="1" ht="3" customHeight="1">
      <c r="A51" s="1"/>
      <c r="B51" s="1"/>
      <c r="C51" s="2"/>
      <c r="D51" s="2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customFormat="1" ht="18">
      <c r="A52" s="1"/>
      <c r="B52" s="34" t="s">
        <v>45</v>
      </c>
      <c r="C52" s="35">
        <f>D50+1</f>
        <v>164.2</v>
      </c>
      <c r="D52" s="35">
        <f>E8*1.06</f>
        <v>169.60000000000002</v>
      </c>
      <c r="E52" s="36" t="s">
        <v>46</v>
      </c>
      <c r="F52" s="37" t="s">
        <v>32</v>
      </c>
      <c r="G52" s="38" t="s">
        <v>33</v>
      </c>
      <c r="H52" s="1" t="s">
        <v>47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customFormat="1" ht="3" customHeight="1">
      <c r="A53" s="1"/>
      <c r="B53" s="1"/>
      <c r="C53" s="2"/>
      <c r="D53" s="2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customFormat="1" ht="18">
      <c r="A54" s="1"/>
      <c r="B54" s="34" t="s">
        <v>48</v>
      </c>
      <c r="C54" s="35">
        <f>D52+1</f>
        <v>170.60000000000002</v>
      </c>
      <c r="D54" s="35">
        <f>E5</f>
        <v>180</v>
      </c>
      <c r="E54" s="36" t="s">
        <v>49</v>
      </c>
      <c r="F54" s="37" t="s">
        <v>32</v>
      </c>
      <c r="G54" s="38" t="s">
        <v>33</v>
      </c>
      <c r="H54" s="1" t="s">
        <v>50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1" customFormat="1">
      <c r="F55" s="2"/>
    </row>
    <row r="56" spans="1:20" s="1" customFormat="1">
      <c r="F56" s="2"/>
    </row>
    <row r="57" spans="1:20" s="1" customFormat="1">
      <c r="F57" s="2"/>
    </row>
    <row r="58" spans="1:20" s="1" customFormat="1">
      <c r="F58" s="2"/>
    </row>
    <row r="59" spans="1:20" s="1" customFormat="1">
      <c r="F59" s="2"/>
    </row>
    <row r="60" spans="1:20" s="1" customFormat="1">
      <c r="F60" s="2"/>
    </row>
    <row r="61" spans="1:20" s="1" customFormat="1">
      <c r="F61" s="2"/>
    </row>
    <row r="62" spans="1:20" s="1" customFormat="1">
      <c r="F62" s="2"/>
    </row>
    <row r="63" spans="1:20" s="1" customFormat="1">
      <c r="F63" s="2"/>
    </row>
    <row r="64" spans="1:20" s="1" customFormat="1">
      <c r="F64" s="2"/>
    </row>
    <row r="65" spans="6:6" s="1" customFormat="1">
      <c r="F65" s="2"/>
    </row>
    <row r="66" spans="6:6" s="1" customFormat="1">
      <c r="F66" s="2"/>
    </row>
    <row r="67" spans="6:6" s="1" customFormat="1">
      <c r="F67" s="2"/>
    </row>
    <row r="68" spans="6:6" s="1" customFormat="1">
      <c r="F68" s="2"/>
    </row>
    <row r="69" spans="6:6" s="1" customFormat="1">
      <c r="F69" s="2"/>
    </row>
    <row r="70" spans="6:6" s="1" customFormat="1">
      <c r="F70" s="2"/>
    </row>
    <row r="71" spans="6:6" s="1" customFormat="1">
      <c r="F71" s="2"/>
    </row>
    <row r="72" spans="6:6" s="1" customFormat="1">
      <c r="F72" s="2"/>
    </row>
    <row r="73" spans="6:6" s="1" customFormat="1">
      <c r="F73" s="2"/>
    </row>
    <row r="74" spans="6:6" s="1" customFormat="1">
      <c r="F74" s="2"/>
    </row>
    <row r="75" spans="6:6" s="1" customFormat="1">
      <c r="F75" s="2"/>
    </row>
    <row r="76" spans="6:6" s="1" customFormat="1">
      <c r="F76" s="2"/>
    </row>
    <row r="77" spans="6:6" s="1" customFormat="1">
      <c r="F77" s="2"/>
    </row>
    <row r="78" spans="6:6" s="1" customFormat="1">
      <c r="F78" s="2"/>
    </row>
    <row r="79" spans="6:6" s="1" customFormat="1">
      <c r="F79" s="2"/>
    </row>
    <row r="80" spans="6:6" s="1" customFormat="1">
      <c r="F80" s="2"/>
    </row>
    <row r="81" spans="6:6" s="1" customFormat="1">
      <c r="F81" s="2"/>
    </row>
    <row r="82" spans="6:6" s="1" customFormat="1">
      <c r="F82" s="2"/>
    </row>
    <row r="83" spans="6:6" s="1" customFormat="1">
      <c r="F83" s="2"/>
    </row>
    <row r="84" spans="6:6" s="1" customFormat="1">
      <c r="F84" s="2"/>
    </row>
    <row r="85" spans="6:6" s="1" customFormat="1">
      <c r="F85" s="2"/>
    </row>
    <row r="86" spans="6:6" s="1" customFormat="1">
      <c r="F86" s="2"/>
    </row>
    <row r="87" spans="6:6" s="1" customFormat="1">
      <c r="F87" s="2"/>
    </row>
    <row r="88" spans="6:6" s="1" customFormat="1">
      <c r="F88" s="2"/>
    </row>
    <row r="89" spans="6:6" s="1" customFormat="1">
      <c r="F89" s="2"/>
    </row>
    <row r="90" spans="6:6" s="1" customFormat="1">
      <c r="F90" s="2"/>
    </row>
    <row r="91" spans="6:6" s="1" customFormat="1">
      <c r="F91" s="2"/>
    </row>
    <row r="92" spans="6:6" s="1" customFormat="1">
      <c r="F92" s="2"/>
    </row>
    <row r="93" spans="6:6" s="1" customFormat="1">
      <c r="F93" s="2"/>
    </row>
    <row r="94" spans="6:6" s="1" customFormat="1">
      <c r="F94" s="2"/>
    </row>
    <row r="95" spans="6:6" s="1" customFormat="1">
      <c r="F95" s="2"/>
    </row>
    <row r="96" spans="6:6" s="1" customFormat="1">
      <c r="F96" s="2"/>
    </row>
    <row r="97" spans="6:6" s="1" customFormat="1">
      <c r="F97" s="2"/>
    </row>
    <row r="98" spans="6:6" s="1" customFormat="1">
      <c r="F98" s="2"/>
    </row>
    <row r="99" spans="6:6" s="1" customFormat="1">
      <c r="F99" s="2"/>
    </row>
    <row r="100" spans="6:6" s="1" customFormat="1">
      <c r="F100" s="2"/>
    </row>
  </sheetData>
  <sheetProtection password="C483" sheet="1" objects="1" scenarios="1"/>
  <mergeCells count="4">
    <mergeCell ref="C11:D11"/>
    <mergeCell ref="C24:D24"/>
    <mergeCell ref="C40:D40"/>
    <mergeCell ref="F4:F7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LUND</dc:creator>
  <cp:lastModifiedBy>m m</cp:lastModifiedBy>
  <dcterms:created xsi:type="dcterms:W3CDTF">2012-11-02T22:12:26Z</dcterms:created>
  <dcterms:modified xsi:type="dcterms:W3CDTF">2014-10-25T17:14:06Z</dcterms:modified>
</cp:coreProperties>
</file>